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<sst xmlns="http://schemas.openxmlformats.org/spreadsheetml/2006/main" count="117" uniqueCount="72">
  <si>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普洱市粮食产业园建设项目防水工程量清单报价</t>
  </si>
  <si>
    <t>工程名称：普洱市粮食产业园建设项目防水工程量清单</t>
  </si>
  <si>
    <t>报价截止时间：2025年10月15日14时30分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</si>
  <si>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</si>
  <si>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</si>
  <si>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</si>
  <si>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</si>
  <si>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</si>
  <si>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</si>
  <si>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</si>
  <si>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</si>
  <si>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</si>
  <si>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</si>
  <si>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</si>
  <si>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</si>
  <si>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</si>
  <si>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需要含在单价中进行报价</t>
  </si>
  <si>
    <t>不需要含在单价中</t>
  </si>
  <si>
    <t>不含税单价（元）</t>
  </si>
  <si>
    <t>不含税合价（元）</t>
  </si>
  <si>
    <t>2mm厚聚合物水泥基防水涂料JS；</t>
  </si>
  <si>
    <t>粮仓、一站式服务中心、油泵房、物料库</t>
  </si>
  <si>
    <t>1.施工部位：外墙防水                             
2.防水材料：2mm厚聚合物水泥基防水涂料JS；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</si>
  <si>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r>
      <rPr>
        <sz val="12"/>
        <rFont val="宋体"/>
        <charset val="134"/>
      </rPr>
      <t xml:space="preserve">按施工合格面积计算，所有搭边、附加层工程量不另行计算，最终以甲乙方核定实际合格工程量为准。
</t>
    </r>
    <r>
      <rPr>
        <sz val="12"/>
        <color rgb="FFFF0000"/>
        <rFont val="宋体"/>
        <charset val="134"/>
      </rPr>
      <t>乙方按含主材的单价进行报价，结算时按实扣除甲供材金额后进行结算。</t>
    </r>
  </si>
  <si>
    <t xml:space="preserve">材料名称：2mm厚聚合物水泥基防水涂料JS
品牌：东方雨虹
定额工程量：4.4kg/m2
不含税单价：3.81元/kg
</t>
  </si>
  <si>
    <t>/</t>
  </si>
  <si>
    <t>除甲供材料外所有施工机具及辅材、垂直运输设备除甲方提供的塔吊外，其它材料垂直运输设备乙方自理，施工跳板由乙方自带</t>
  </si>
  <si>
    <t>㎡</t>
  </si>
  <si>
    <t>2.0mm厚聚合物水泥基JS+防水砂浆；</t>
  </si>
  <si>
    <t>卫生间地面防水（一站式服务中心）</t>
  </si>
  <si>
    <t>1.施工部位：卫生间地面防水（一站式服务中心）                    
2.防水材料：2.0mm厚聚合物水泥基JS+防水砂浆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6、其他：满足设计及图纸规范要求，涂料涂刷厚度需满足设计要求，涂刷遍数不少于4遍。</t>
  </si>
  <si>
    <t>预拌防水砂浆、或砂</t>
  </si>
  <si>
    <t>1.5mm厚水泥基防水涂料JS；</t>
  </si>
  <si>
    <t xml:space="preserve">卫生间墙面防水（一站式服务中心）   </t>
  </si>
  <si>
    <t>1.施工部位：卫生间墙面防水（一站式服务中心）                    
2.防水材料：1.5mm厚水泥基防水涂料JS；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</si>
  <si>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t xml:space="preserve">材料名称：1.5mm厚水泥基防水涂料JS
品牌：东方雨虹
定额工程量：3.39kg/m2
不含税单价：4.87元/kg
</t>
  </si>
  <si>
    <t>3mm厚APP改性沥青防水卷材，顶层卷材自带岩粒保护层；</t>
  </si>
  <si>
    <t>天沟防水（粮仓）</t>
  </si>
  <si>
    <t>1.施工部位：天沟防水（粮仓）                          
2.防水材料：3mm厚APP改性沥青防水卷材，顶层卷材自带岩粒保护层；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6、其他：满足设计及图纸规范要求。</t>
  </si>
  <si>
    <t>材料名称：3mm厚APP改性沥青防水卷材，顶层卷材自带岩粒保护层
品牌：东方雨虹
定额工程量：1.15m2/m2
不含税单价：14.87元/m2</t>
  </si>
  <si>
    <t>横竖交叉均匀涂刷JS水泥基防水,厚度≥2mm；</t>
  </si>
  <si>
    <t xml:space="preserve">内墙防水（粮仓）    </t>
  </si>
  <si>
    <t>1.施工部位：内墙防水（粮仓）                    
2.防水材料：2mm厚聚合物水泥基防水涂料JS；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6、其他：满足设计及图纸规范要求，涂料涂刷厚度需满足设计要求，涂刷遍数不少于5遍。</t>
  </si>
  <si>
    <t>4mm厚APP改性沥青防水卷材（聚酯胎）；</t>
  </si>
  <si>
    <t xml:space="preserve">地面防水（粮仓）  </t>
  </si>
  <si>
    <t>1.施工部位：地面防水（粮仓）                       
2.防水材料：4mm厚APP改性沥青防水卷材（聚酯胎）；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6、其他：满足设计及图纸规范要求。</t>
  </si>
  <si>
    <t>材料名称：4mm厚APP改性沥青防水卷材（聚酯胎）
品牌：东方雨虹
定额工程量：1.15m2/m2
不含税单价：20.35元/m2</t>
  </si>
  <si>
    <t xml:space="preserve">上弦板：3+3mmAPP改性沥青防水卷材（聚酯胎），顶层卷材自带岩粒保护层；
</t>
  </si>
  <si>
    <t>屋面防水（粮仓）</t>
  </si>
  <si>
    <t>1.施工部位：屋面防水（粮仓）                      
2.防水材料：3+3mmAPP改性沥青防水卷材（聚酯胎），顶层卷材自带岩粒保护层；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5、卷材热熔施工工艺：基层处理→附加层施工→热熔大面施工（铺贴卷材）→排气压实→闭水（淋水）实验
6、其他：满足设计及图纸规范要求</t>
  </si>
  <si>
    <t>材料名称：3mmAPP改性沥青防水卷材（聚酯胎），顶层卷材自带岩粒保护层
品牌：东方雨虹
定额工程量：1.15m2/m2
不含税单价：14.87元/m2</t>
  </si>
  <si>
    <t>材料名称：3mmAPP改性沥青防水卷材（聚酯胎）
品牌：东方雨虹
定额工程量：1.15m2/m2
不含税单价：13.72元/m2</t>
  </si>
  <si>
    <t>2mm厚水泥基防水涂料；</t>
  </si>
  <si>
    <t xml:space="preserve">屋面防水（粮仓）    </t>
  </si>
  <si>
    <t>1.施工部位：屋面防水（粮仓）                      
2.防水材料：2mm厚水泥基防水涂料；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5、施工工艺流程：清理基层→配制防水涂料→涂刷细部附加层→涂刷底面防水层→涂刷中间防水层→涂刷表面层防水层→质检验收
6、其他：满足设计及图纸规范要求，涂料涂刷厚度需满足设计要求，涂刷遍数不少于4遍。</t>
  </si>
  <si>
    <t xml:space="preserve">材料名称：2mm厚水泥基防水涂料
品牌：东方雨虹
定额工程量：4.4kg/m2
不含税单价：4.87元/kg
</t>
  </si>
  <si>
    <t xml:space="preserve">3mm厚自粘聚酯胎改性沥青防水卷材；
</t>
  </si>
  <si>
    <t xml:space="preserve">屋面防水（一站式服务中心、油泵房、物料库）   </t>
  </si>
  <si>
    <t>1.施工部位：屋面防水（油泵房）                       
2.防水材料：3mm厚自粘聚酯胎改性沥青防水卷材；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5、施工工艺流程：基层清理、润湿→刮水泥浆→卷材附加层施工→卷材大面铺贴→提浆排气→长短边搭接粘结→质检验收
6、其他：满足设计及图纸规范要求。</t>
  </si>
  <si>
    <t>材料名称：3mm厚自粘聚酯胎改性沥青防水卷材
品牌：东方雨虹
定额工程量：1.15m2/m2
不含税单价：14.6元/m2</t>
  </si>
  <si>
    <t xml:space="preserve">1.5厚自粘无胎高聚物改性沥青防水卷材；
</t>
  </si>
  <si>
    <t>1.施工部位：屋面防水                        
2.防水材料：1.5厚自粘无胎高聚物改性沥青防水卷材；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5、施工工艺流程：基层清理、润湿→刮水泥浆→卷材附加层施工→卷材大面铺贴→提浆排气→长短边搭接粘结→质检验收
6、其他：满足设计及图纸规范要求。</t>
  </si>
  <si>
    <t xml:space="preserve">
材料名称：1.5厚自粘无胎高聚物改性沥青防水卷材
品牌：东方雨虹
定额工程量：1.15m2/m2
不含税单价：8.67元/m2</t>
  </si>
  <si>
    <t>1.5厚聚氨酯防水涂料；</t>
  </si>
  <si>
    <t>1.施工部位：屋面防水                          
2.防水材料：1.5厚聚氨酯防水涂料；
3.部位：施工图及甲方要求的所有范围；
4、综合考虑基层材质、附加层、材料种类、施工高度、分层分次施工、不规则结构面影响，其差异均已包含在综合单价中、包括现场材料到场后的上下车、材料转运、搬运二次倒运等
5、施工工艺流程：基层清理→细部附加层施工→第一遍涂膜防水→第二遍涂膜防水→第三遍涂膜防水→质量检验
6、其他：满足设计及图纸规范要求，涂料涂刷厚度需满足设计要求，涂刷遍数不少于4遍。</t>
  </si>
  <si>
    <t>材料名称：1.5厚聚氨酯防水涂料
品牌：东方雨虹
定额工程量：2kg/m2
不含税单价：7.26元/kg</t>
  </si>
  <si>
    <t>材料名称：聚氨酯专用界面剂
品牌：东方雨虹
定额工程量：0.1kg/m2
不含税单价：37.17元/kg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</si>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</sst>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9" fontId="7" fillId="0" borderId="1" xfId="49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9"/>
  <sheetViews>
    <sheetView tabSelected="1" view="pageBreakPreview" zoomScale="70" zoomScaleNormal="70" workbookViewId="0">
      <selection activeCell="A3" sqref="A3:Q3"/>
    </sheetView>
  </sheetViews>
  <sheetFormatPr defaultColWidth="10" defaultRowHeight="14.4" customHeight="1"/>
  <cols>
    <col min="1" max="1" width="6.975" style="5" customWidth="1"/>
    <col min="2" max="3" width="16.9833333333333" style="4" customWidth="1"/>
    <col min="4" max="4" width="77.2833333333333" style="4" customWidth="1"/>
    <col min="5" max="5" width="23.4416666666667" style="4" customWidth="1"/>
    <col min="6" max="6" width="22.85" style="4" customWidth="1"/>
    <col min="7" max="7" width="21.725" style="4" customWidth="1"/>
    <col min="8" max="8" width="13.9416666666667" style="4" customWidth="1"/>
    <col min="9" max="9" width="8.75" style="4" customWidth="1"/>
    <col min="10" max="10" width="36.5" style="4" customWidth="1"/>
    <col min="11" max="11" width="8.725" style="4" customWidth="1"/>
    <col min="12" max="13" width="13.4916666666667" style="5" customWidth="1"/>
    <col min="14" max="14" width="15.55" style="5" customWidth="1"/>
    <col min="15" max="16" width="15.775" style="4" customWidth="1"/>
    <col min="17" max="17" width="19.1833333333333" style="6" customWidth="1"/>
    <col min="18" max="18" width="19.1833333333333" style="4" customWidth="1"/>
    <col min="19" max="257" width="8.86666666666667" style="4" customWidth="1"/>
    <col min="258" max="258" width="8.86666666666667" style="1"/>
    <col min="259" max="16384" width="10" style="1"/>
  </cols>
  <sheetData>
    <row r="1" s="1" customFormat="1" ht="50" customHeight="1" spans="1:25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  <c r="M1" s="26"/>
      <c r="N1" s="26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="1" customFormat="1" ht="33" customHeight="1" spans="1:25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s="1" customFormat="1" ht="24" customHeight="1" spans="1:25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s="1" customFormat="1" ht="24" customHeight="1" spans="1:25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1"/>
      <c r="I4" s="9" t="s">
        <v>9</v>
      </c>
      <c r="J4" s="9" t="s">
        <v>10</v>
      </c>
      <c r="K4" s="9" t="s">
        <v>11</v>
      </c>
      <c r="L4" s="9" t="s">
        <v>12</v>
      </c>
      <c r="M4" s="9"/>
      <c r="N4" s="9"/>
      <c r="O4" s="9"/>
      <c r="P4" s="9"/>
      <c r="Q4" s="9" t="s">
        <v>13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s="1" customFormat="1" ht="24" customHeight="1" spans="1:257">
      <c r="A5" s="9"/>
      <c r="B5" s="9"/>
      <c r="C5" s="9"/>
      <c r="D5" s="9"/>
      <c r="E5" s="9"/>
      <c r="F5" s="12"/>
      <c r="G5" s="13"/>
      <c r="H5" s="13"/>
      <c r="I5" s="9"/>
      <c r="J5" s="9"/>
      <c r="K5" s="9"/>
      <c r="L5" s="9"/>
      <c r="M5" s="9" t="s">
        <v>14</v>
      </c>
      <c r="N5" s="9"/>
      <c r="O5" s="9" t="s">
        <v>15</v>
      </c>
      <c r="P5" s="9"/>
      <c r="Q5" s="9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s="1" customFormat="1" ht="33" customHeight="1" spans="1:257">
      <c r="A6" s="9"/>
      <c r="B6" s="9"/>
      <c r="C6" s="9"/>
      <c r="D6" s="9"/>
      <c r="E6" s="9"/>
      <c r="F6" s="14" t="s">
        <v>16</v>
      </c>
      <c r="G6" s="15"/>
      <c r="H6" s="16" t="s">
        <v>17</v>
      </c>
      <c r="I6" s="9"/>
      <c r="J6" s="9"/>
      <c r="K6" s="9"/>
      <c r="L6" s="9"/>
      <c r="M6" s="9" t="s">
        <v>18</v>
      </c>
      <c r="N6" s="9" t="s">
        <v>19</v>
      </c>
      <c r="O6" s="9" t="s">
        <v>18</v>
      </c>
      <c r="P6" s="9" t="s">
        <v>19</v>
      </c>
      <c r="Q6" s="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s="2" customFormat="1" ht="158" customHeight="1" spans="1:17">
      <c r="A7" s="17">
        <v>1</v>
      </c>
      <c r="B7" s="18" t="s">
        <v>20</v>
      </c>
      <c r="C7" s="19" t="s">
        <v>21</v>
      </c>
      <c r="D7" s="20" t="s">
        <v>22</v>
      </c>
      <c r="E7" s="21" t="s">
        <v>23</v>
      </c>
      <c r="F7" s="20" t="s">
        <v>24</v>
      </c>
      <c r="G7" s="20"/>
      <c r="H7" s="22"/>
      <c r="I7" s="27" t="s">
        <v>25</v>
      </c>
      <c r="J7" s="20" t="s">
        <v>26</v>
      </c>
      <c r="K7" s="28" t="s">
        <v>27</v>
      </c>
      <c r="L7" s="29">
        <v>11081.93</v>
      </c>
      <c r="M7" s="29">
        <f>5+4.4*3.81</f>
        <v>21.764</v>
      </c>
      <c r="N7" s="29">
        <f t="shared" ref="N7:N17" si="0">L7*M7</f>
        <v>241187.12452</v>
      </c>
      <c r="O7" s="29"/>
      <c r="P7" s="29">
        <f t="shared" ref="P7:P17" si="1">O7*L7</f>
        <v>0</v>
      </c>
      <c r="Q7" s="32"/>
    </row>
    <row r="8" s="3" customFormat="1" ht="151" customHeight="1" spans="1:17">
      <c r="A8" s="17">
        <v>2</v>
      </c>
      <c r="B8" s="18" t="s">
        <v>28</v>
      </c>
      <c r="C8" s="19" t="s">
        <v>29</v>
      </c>
      <c r="D8" s="20" t="s">
        <v>30</v>
      </c>
      <c r="E8" s="21" t="s">
        <v>23</v>
      </c>
      <c r="F8" s="20" t="s">
        <v>24</v>
      </c>
      <c r="G8" s="20"/>
      <c r="H8" s="20" t="s">
        <v>31</v>
      </c>
      <c r="I8" s="27">
        <v>0.01</v>
      </c>
      <c r="J8" s="20" t="s">
        <v>26</v>
      </c>
      <c r="K8" s="28" t="s">
        <v>27</v>
      </c>
      <c r="L8" s="29">
        <v>85</v>
      </c>
      <c r="M8" s="29">
        <f>5+4.4*3.81+8</f>
        <v>29.764</v>
      </c>
      <c r="N8" s="29">
        <f t="shared" si="0"/>
        <v>2529.94</v>
      </c>
      <c r="O8" s="30"/>
      <c r="P8" s="29">
        <f t="shared" si="1"/>
        <v>0</v>
      </c>
      <c r="Q8" s="30"/>
    </row>
    <row r="9" s="3" customFormat="1" ht="158" customHeight="1" spans="1:17">
      <c r="A9" s="17">
        <v>3</v>
      </c>
      <c r="B9" s="18" t="s">
        <v>32</v>
      </c>
      <c r="C9" s="19" t="s">
        <v>33</v>
      </c>
      <c r="D9" s="20" t="s">
        <v>34</v>
      </c>
      <c r="E9" s="21" t="s">
        <v>23</v>
      </c>
      <c r="F9" s="20" t="s">
        <v>35</v>
      </c>
      <c r="G9" s="20"/>
      <c r="H9" s="9"/>
      <c r="I9" s="27" t="s">
        <v>25</v>
      </c>
      <c r="J9" s="20" t="s">
        <v>26</v>
      </c>
      <c r="K9" s="28" t="s">
        <v>27</v>
      </c>
      <c r="L9" s="29">
        <v>260</v>
      </c>
      <c r="M9" s="29">
        <f>5+3.39*4.87</f>
        <v>21.5093</v>
      </c>
      <c r="N9" s="29">
        <f t="shared" si="0"/>
        <v>5592.418</v>
      </c>
      <c r="O9" s="30"/>
      <c r="P9" s="29">
        <f t="shared" si="1"/>
        <v>0</v>
      </c>
      <c r="Q9" s="30"/>
    </row>
    <row r="10" s="3" customFormat="1" ht="144" customHeight="1" spans="1:17">
      <c r="A10" s="17">
        <v>4</v>
      </c>
      <c r="B10" s="18" t="s">
        <v>36</v>
      </c>
      <c r="C10" s="19" t="s">
        <v>37</v>
      </c>
      <c r="D10" s="20" t="s">
        <v>38</v>
      </c>
      <c r="E10" s="21" t="s">
        <v>23</v>
      </c>
      <c r="F10" s="20" t="s">
        <v>39</v>
      </c>
      <c r="G10" s="20"/>
      <c r="H10" s="9"/>
      <c r="I10" s="27" t="s">
        <v>25</v>
      </c>
      <c r="J10" s="20" t="s">
        <v>26</v>
      </c>
      <c r="K10" s="28" t="s">
        <v>27</v>
      </c>
      <c r="L10" s="29">
        <v>1500</v>
      </c>
      <c r="M10" s="29">
        <f>7+1.15*14.87</f>
        <v>24.1005</v>
      </c>
      <c r="N10" s="29">
        <f t="shared" si="0"/>
        <v>36150.75</v>
      </c>
      <c r="O10" s="30"/>
      <c r="P10" s="29">
        <f t="shared" si="1"/>
        <v>0</v>
      </c>
      <c r="Q10" s="30"/>
    </row>
    <row r="11" s="3" customFormat="1" ht="151" customHeight="1" spans="1:17">
      <c r="A11" s="17">
        <v>5</v>
      </c>
      <c r="B11" s="18" t="s">
        <v>40</v>
      </c>
      <c r="C11" s="19" t="s">
        <v>41</v>
      </c>
      <c r="D11" s="20" t="s">
        <v>42</v>
      </c>
      <c r="E11" s="21" t="s">
        <v>23</v>
      </c>
      <c r="F11" s="20" t="s">
        <v>24</v>
      </c>
      <c r="G11" s="20"/>
      <c r="H11" s="9"/>
      <c r="I11" s="27" t="s">
        <v>25</v>
      </c>
      <c r="J11" s="20" t="s">
        <v>26</v>
      </c>
      <c r="K11" s="28" t="s">
        <v>27</v>
      </c>
      <c r="L11" s="29">
        <v>18000</v>
      </c>
      <c r="M11" s="29">
        <f>5+4.4*3.81</f>
        <v>21.764</v>
      </c>
      <c r="N11" s="29">
        <f t="shared" si="0"/>
        <v>391752</v>
      </c>
      <c r="O11" s="30"/>
      <c r="P11" s="29">
        <f t="shared" si="1"/>
        <v>0</v>
      </c>
      <c r="Q11" s="30"/>
    </row>
    <row r="12" s="3" customFormat="1" ht="147" customHeight="1" spans="1:17">
      <c r="A12" s="17">
        <v>6</v>
      </c>
      <c r="B12" s="18" t="s">
        <v>43</v>
      </c>
      <c r="C12" s="19" t="s">
        <v>44</v>
      </c>
      <c r="D12" s="20" t="s">
        <v>45</v>
      </c>
      <c r="E12" s="21" t="s">
        <v>23</v>
      </c>
      <c r="F12" s="20" t="s">
        <v>46</v>
      </c>
      <c r="G12" s="20"/>
      <c r="H12" s="9"/>
      <c r="I12" s="27" t="s">
        <v>25</v>
      </c>
      <c r="J12" s="20" t="s">
        <v>26</v>
      </c>
      <c r="K12" s="28" t="s">
        <v>27</v>
      </c>
      <c r="L12" s="29">
        <v>7200</v>
      </c>
      <c r="M12" s="29">
        <f>7+1.15*20.35</f>
        <v>30.4025</v>
      </c>
      <c r="N12" s="29">
        <f t="shared" si="0"/>
        <v>218898</v>
      </c>
      <c r="O12" s="30"/>
      <c r="P12" s="29">
        <f t="shared" si="1"/>
        <v>0</v>
      </c>
      <c r="Q12" s="30"/>
    </row>
    <row r="13" s="3" customFormat="1" ht="162" customHeight="1" spans="1:17">
      <c r="A13" s="17">
        <v>7</v>
      </c>
      <c r="B13" s="18" t="s">
        <v>47</v>
      </c>
      <c r="C13" s="19" t="s">
        <v>48</v>
      </c>
      <c r="D13" s="20" t="s">
        <v>49</v>
      </c>
      <c r="E13" s="21" t="s">
        <v>23</v>
      </c>
      <c r="F13" s="20" t="s">
        <v>50</v>
      </c>
      <c r="G13" s="20" t="s">
        <v>51</v>
      </c>
      <c r="H13" s="9"/>
      <c r="I13" s="27" t="s">
        <v>25</v>
      </c>
      <c r="J13" s="20" t="s">
        <v>26</v>
      </c>
      <c r="K13" s="28" t="s">
        <v>27</v>
      </c>
      <c r="L13" s="29">
        <v>9000</v>
      </c>
      <c r="M13" s="29">
        <f>14+(13.72+14.87)*1.15</f>
        <v>46.8785</v>
      </c>
      <c r="N13" s="29">
        <f t="shared" si="0"/>
        <v>421906.5</v>
      </c>
      <c r="O13" s="30"/>
      <c r="P13" s="29">
        <f t="shared" si="1"/>
        <v>0</v>
      </c>
      <c r="Q13" s="30"/>
    </row>
    <row r="14" s="3" customFormat="1" ht="162" customHeight="1" spans="1:17">
      <c r="A14" s="17">
        <v>8</v>
      </c>
      <c r="B14" s="18" t="s">
        <v>52</v>
      </c>
      <c r="C14" s="19" t="s">
        <v>53</v>
      </c>
      <c r="D14" s="20" t="s">
        <v>54</v>
      </c>
      <c r="E14" s="21" t="s">
        <v>23</v>
      </c>
      <c r="F14" s="20" t="s">
        <v>55</v>
      </c>
      <c r="G14" s="20"/>
      <c r="H14" s="9"/>
      <c r="I14" s="27" t="s">
        <v>25</v>
      </c>
      <c r="J14" s="20" t="s">
        <v>26</v>
      </c>
      <c r="K14" s="28" t="s">
        <v>27</v>
      </c>
      <c r="L14" s="29">
        <v>9000</v>
      </c>
      <c r="M14" s="29">
        <f>5+4.4*4.87</f>
        <v>26.428</v>
      </c>
      <c r="N14" s="29">
        <f t="shared" si="0"/>
        <v>237852</v>
      </c>
      <c r="O14" s="30"/>
      <c r="P14" s="29">
        <f t="shared" si="1"/>
        <v>0</v>
      </c>
      <c r="Q14" s="30"/>
    </row>
    <row r="15" s="3" customFormat="1" ht="147" customHeight="1" spans="1:17">
      <c r="A15" s="17">
        <v>9</v>
      </c>
      <c r="B15" s="18" t="s">
        <v>56</v>
      </c>
      <c r="C15" s="19" t="s">
        <v>57</v>
      </c>
      <c r="D15" s="20" t="s">
        <v>58</v>
      </c>
      <c r="E15" s="21" t="s">
        <v>23</v>
      </c>
      <c r="F15" s="20" t="s">
        <v>59</v>
      </c>
      <c r="G15" s="20"/>
      <c r="H15" s="9"/>
      <c r="I15" s="27" t="s">
        <v>25</v>
      </c>
      <c r="J15" s="20" t="s">
        <v>26</v>
      </c>
      <c r="K15" s="28" t="s">
        <v>27</v>
      </c>
      <c r="L15" s="29">
        <f>550+95.94+160</f>
        <v>805.94</v>
      </c>
      <c r="M15" s="29">
        <f>7+14.6*1.15</f>
        <v>23.79</v>
      </c>
      <c r="N15" s="29">
        <f t="shared" si="0"/>
        <v>19173.3126</v>
      </c>
      <c r="O15" s="30"/>
      <c r="P15" s="29">
        <f t="shared" si="1"/>
        <v>0</v>
      </c>
      <c r="Q15" s="30"/>
    </row>
    <row r="16" s="3" customFormat="1" ht="158" customHeight="1" spans="1:17">
      <c r="A16" s="17">
        <v>10</v>
      </c>
      <c r="B16" s="18" t="s">
        <v>60</v>
      </c>
      <c r="C16" s="19" t="s">
        <v>57</v>
      </c>
      <c r="D16" s="20" t="s">
        <v>61</v>
      </c>
      <c r="E16" s="21" t="s">
        <v>23</v>
      </c>
      <c r="F16" s="20" t="s">
        <v>62</v>
      </c>
      <c r="G16" s="20"/>
      <c r="H16" s="9"/>
      <c r="I16" s="27" t="s">
        <v>25</v>
      </c>
      <c r="J16" s="20" t="s">
        <v>26</v>
      </c>
      <c r="K16" s="28" t="s">
        <v>27</v>
      </c>
      <c r="L16" s="29">
        <f>550+95.94+160</f>
        <v>805.94</v>
      </c>
      <c r="M16" s="29">
        <f>6+8.67*1.15</f>
        <v>15.9705</v>
      </c>
      <c r="N16" s="29">
        <f t="shared" si="0"/>
        <v>12871.26477</v>
      </c>
      <c r="O16" s="30"/>
      <c r="P16" s="29">
        <f t="shared" si="1"/>
        <v>0</v>
      </c>
      <c r="Q16" s="30"/>
    </row>
    <row r="17" s="3" customFormat="1" ht="160" customHeight="1" spans="1:17">
      <c r="A17" s="17">
        <v>11</v>
      </c>
      <c r="B17" s="18" t="s">
        <v>63</v>
      </c>
      <c r="C17" s="19" t="s">
        <v>57</v>
      </c>
      <c r="D17" s="20" t="s">
        <v>64</v>
      </c>
      <c r="E17" s="21" t="s">
        <v>23</v>
      </c>
      <c r="F17" s="20" t="s">
        <v>65</v>
      </c>
      <c r="G17" s="20" t="s">
        <v>66</v>
      </c>
      <c r="H17" s="9"/>
      <c r="I17" s="27" t="s">
        <v>25</v>
      </c>
      <c r="J17" s="20" t="s">
        <v>26</v>
      </c>
      <c r="K17" s="28" t="s">
        <v>27</v>
      </c>
      <c r="L17" s="29">
        <f>550+95.94+160</f>
        <v>805.94</v>
      </c>
      <c r="M17" s="29">
        <f>5+8.67*2+0.1*37.17</f>
        <v>26.057</v>
      </c>
      <c r="N17" s="29">
        <f t="shared" si="0"/>
        <v>21000.37858</v>
      </c>
      <c r="O17" s="30"/>
      <c r="P17" s="29">
        <f t="shared" si="1"/>
        <v>0</v>
      </c>
      <c r="Q17" s="30"/>
    </row>
    <row r="18" s="3" customFormat="1" ht="34" customHeight="1" spans="1:17">
      <c r="A18" s="9" t="s">
        <v>67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30">
        <f>SUM(N7:N17)</f>
        <v>1608913.68847</v>
      </c>
      <c r="O18" s="30"/>
      <c r="P18" s="30">
        <f>SUM(P7:P17)</f>
        <v>0</v>
      </c>
      <c r="Q18" s="30"/>
    </row>
    <row r="19" s="4" customFormat="1" ht="47" customHeight="1" spans="1:17">
      <c r="A19" s="23" t="s">
        <v>68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33"/>
    </row>
    <row r="20" s="4" customFormat="1" ht="55" customHeight="1" spans="1:17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31" t="s">
        <v>69</v>
      </c>
      <c r="L20" s="31"/>
      <c r="M20" s="31"/>
      <c r="N20" s="31"/>
      <c r="O20" s="31"/>
      <c r="P20" s="31"/>
      <c r="Q20" s="31"/>
    </row>
    <row r="21" s="4" customFormat="1" ht="55" customHeight="1" spans="1:17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31" t="s">
        <v>70</v>
      </c>
      <c r="L21" s="31"/>
      <c r="M21" s="31"/>
      <c r="N21" s="31"/>
      <c r="O21" s="31"/>
      <c r="P21" s="31"/>
      <c r="Q21" s="31"/>
    </row>
    <row r="22" s="4" customFormat="1" ht="55" customHeight="1" spans="1:17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31" t="s">
        <v>71</v>
      </c>
      <c r="L22" s="31"/>
      <c r="M22" s="31"/>
      <c r="N22" s="31"/>
      <c r="O22" s="31"/>
      <c r="P22" s="31"/>
      <c r="Q22" s="31"/>
    </row>
    <row r="23" s="4" customFormat="1" ht="13.5" spans="1:17">
      <c r="A23" s="5"/>
      <c r="L23" s="5"/>
      <c r="M23" s="5"/>
      <c r="N23" s="5"/>
      <c r="Q23" s="6"/>
    </row>
    <row r="24" s="4" customFormat="1" ht="13.5" spans="1:17">
      <c r="A24" s="5"/>
      <c r="L24" s="5"/>
      <c r="M24" s="5"/>
      <c r="N24" s="5"/>
      <c r="Q24" s="6"/>
    </row>
    <row r="25" s="4" customFormat="1" ht="13.5" spans="1:17">
      <c r="A25" s="5"/>
      <c r="L25" s="5"/>
      <c r="M25" s="5"/>
      <c r="N25" s="5"/>
      <c r="Q25" s="6"/>
    </row>
    <row r="26" s="4" customFormat="1" ht="13.5" spans="1:17">
      <c r="A26" s="5"/>
      <c r="L26" s="5"/>
      <c r="M26" s="5"/>
      <c r="N26" s="5"/>
      <c r="Q26" s="6"/>
    </row>
    <row r="27" s="4" customFormat="1" ht="13.5" spans="1:17">
      <c r="A27" s="5"/>
      <c r="L27" s="5"/>
      <c r="M27" s="5"/>
      <c r="N27" s="5"/>
      <c r="Q27" s="6"/>
    </row>
    <row r="28" s="4" customFormat="1" ht="13.5" spans="1:17">
      <c r="A28" s="5"/>
      <c r="L28" s="5"/>
      <c r="M28" s="5"/>
      <c r="N28" s="5"/>
      <c r="Q28" s="6"/>
    </row>
    <row r="29" s="4" customFormat="1" ht="13.5" spans="1:17">
      <c r="A29" s="5"/>
      <c r="L29" s="5"/>
      <c r="M29" s="5"/>
      <c r="N29" s="5"/>
      <c r="Q29" s="6"/>
    </row>
  </sheetData>
  <autoFilter xmlns:etc="http://www.wps.cn/officeDocument/2017/etCustomData" ref="A6:IW22" etc:filterBottomFollowUsedRange="0">
    <extLst/>
  </autoFilter>
  <mergeCells count="24">
    <mergeCell ref="A1:Q1"/>
    <mergeCell ref="A2:Q2"/>
    <mergeCell ref="A3:Q3"/>
    <mergeCell ref="M4:N4"/>
    <mergeCell ref="O4:P4"/>
    <mergeCell ref="M5:N5"/>
    <mergeCell ref="O5:P5"/>
    <mergeCell ref="F6:G6"/>
    <mergeCell ref="A18:K18"/>
    <mergeCell ref="A19:Q19"/>
    <mergeCell ref="K20:Q20"/>
    <mergeCell ref="K21:Q21"/>
    <mergeCell ref="K22:Q22"/>
    <mergeCell ref="A4:A6"/>
    <mergeCell ref="B4:B6"/>
    <mergeCell ref="C4:C6"/>
    <mergeCell ref="D4:D6"/>
    <mergeCell ref="E4:E6"/>
    <mergeCell ref="I4:I6"/>
    <mergeCell ref="J4:J6"/>
    <mergeCell ref="K4:K6"/>
    <mergeCell ref="L4:L6"/>
    <mergeCell ref="Q4:Q6"/>
    <mergeCell ref="F4:H5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conditionalFormatting sqref="D8:D17">
    <cfRule type="cellIs" priority="19" stopIfTrue="1" operator="greaterThan">
      <formula>0.2</formula>
    </cfRule>
    <cfRule type="cellIs" priority="2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2025-10-13T02:45:58Z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B3DB82A0FD4E4FAFA3EE1B0C3EE33594_13</vt:lpwstr>
  </property>
  <property fmtid="{D5CDD505-2E9C-101B-9397-08002B2CF9AE}" pid="3" name="KSOProductBuildVer">
    <vt:lpwstr>2052-12.1.0.22529</vt:lpwstr>
  </property>
</Properties>
</file>